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argazm\1111111\"/>
    </mc:Choice>
  </mc:AlternateContent>
  <bookViews>
    <workbookView xWindow="0" yWindow="0" windowWidth="20490" windowHeight="7185" activeTab="2"/>
  </bookViews>
  <sheets>
    <sheet name="Сумма" sheetId="3" r:id="rId1"/>
    <sheet name="Рожь" sheetId="4" r:id="rId2"/>
    <sheet name="Лист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J7" i="1" s="1"/>
  <c r="F7" i="1"/>
  <c r="F8" i="1"/>
  <c r="F9" i="1"/>
  <c r="F10" i="1"/>
  <c r="J11" i="1" s="1"/>
  <c r="F11" i="1"/>
  <c r="F12" i="1"/>
  <c r="F13" i="1"/>
  <c r="F14" i="1"/>
  <c r="J16" i="1" s="1"/>
  <c r="F15" i="1"/>
  <c r="F16" i="1"/>
  <c r="F17" i="1"/>
  <c r="J14" i="1"/>
  <c r="L4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M7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" i="1"/>
  <c r="J26" i="1"/>
  <c r="J25" i="1"/>
  <c r="J27" i="1"/>
  <c r="J28" i="1"/>
  <c r="J29" i="1"/>
  <c r="J30" i="1"/>
  <c r="J31" i="1"/>
  <c r="J9" i="1"/>
  <c r="J13" i="1"/>
  <c r="J19" i="1"/>
  <c r="J20" i="1"/>
  <c r="J21" i="1"/>
  <c r="J22" i="1"/>
  <c r="J23" i="1"/>
  <c r="J24" i="1"/>
  <c r="J18" i="1" l="1"/>
  <c r="J12" i="1"/>
  <c r="J8" i="1"/>
  <c r="J17" i="1"/>
  <c r="J10" i="1"/>
  <c r="J15" i="1"/>
  <c r="G3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4" i="1"/>
  <c r="H8" i="1"/>
  <c r="H9" i="1"/>
  <c r="H10" i="1"/>
  <c r="H11" i="1"/>
  <c r="H12" i="1"/>
  <c r="H13" i="1"/>
  <c r="H14" i="1"/>
  <c r="F18" i="1" l="1"/>
  <c r="F19" i="1"/>
  <c r="F20" i="1"/>
  <c r="F21" i="1"/>
  <c r="F22" i="1"/>
  <c r="F23" i="1"/>
  <c r="F24" i="1"/>
  <c r="F25" i="1"/>
  <c r="H30" i="1" s="1"/>
  <c r="F26" i="1"/>
  <c r="H31" i="1" s="1"/>
  <c r="F27" i="1"/>
  <c r="F28" i="1"/>
  <c r="F29" i="1"/>
  <c r="F30" i="1"/>
  <c r="F31" i="1"/>
  <c r="H27" i="1" l="1"/>
  <c r="H26" i="1"/>
  <c r="H29" i="1"/>
  <c r="H25" i="1"/>
  <c r="H19" i="1"/>
  <c r="H23" i="1"/>
  <c r="H22" i="1"/>
  <c r="H16" i="1"/>
  <c r="H28" i="1"/>
  <c r="H24" i="1"/>
  <c r="H18" i="1"/>
  <c r="H21" i="1"/>
  <c r="H17" i="1"/>
  <c r="H15" i="1"/>
  <c r="H20" i="1"/>
</calcChain>
</file>

<file path=xl/sharedStrings.xml><?xml version="1.0" encoding="utf-8"?>
<sst xmlns="http://schemas.openxmlformats.org/spreadsheetml/2006/main" count="14" uniqueCount="12">
  <si>
    <t>Пшеница</t>
  </si>
  <si>
    <t>Рожь</t>
  </si>
  <si>
    <t>Ячмень</t>
  </si>
  <si>
    <t>Картофель</t>
  </si>
  <si>
    <t>Тренды с округлением по годам:</t>
  </si>
  <si>
    <t>6 лет</t>
  </si>
  <si>
    <t>Итого 4 хлеба</t>
  </si>
  <si>
    <t>Год</t>
  </si>
  <si>
    <t>3 года</t>
  </si>
  <si>
    <t>10 лет</t>
  </si>
  <si>
    <t xml:space="preserve">Тренды по ржи: </t>
  </si>
  <si>
    <t>Урожай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</si>
</sst>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Урожаи зерна</a:t>
            </a:r>
            <a:r>
              <a:rPr lang="ru-RU" baseline="0"/>
              <a:t> в Империи.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Годовой сбор зерна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Лист1!$A$3:$A$31</c:f>
              <c:numCache>
                <c:formatCode>General</c:formatCode>
                <c:ptCount val="29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</c:numCache>
            </c:numRef>
          </c:cat>
          <c:val>
            <c:numRef>
              <c:f>Лист1!$F$3:$F$31</c:f>
              <c:numCache>
                <c:formatCode>#\ ##0\ _₽</c:formatCode>
                <c:ptCount val="29"/>
                <c:pt idx="0">
                  <c:v>1693</c:v>
                </c:pt>
                <c:pt idx="1">
                  <c:v>1705</c:v>
                </c:pt>
                <c:pt idx="2">
                  <c:v>2121</c:v>
                </c:pt>
                <c:pt idx="3">
                  <c:v>1998</c:v>
                </c:pt>
                <c:pt idx="4">
                  <c:v>1494</c:v>
                </c:pt>
                <c:pt idx="5">
                  <c:v>1848</c:v>
                </c:pt>
                <c:pt idx="6">
                  <c:v>1349</c:v>
                </c:pt>
                <c:pt idx="7">
                  <c:v>2035</c:v>
                </c:pt>
                <c:pt idx="8">
                  <c:v>2800</c:v>
                </c:pt>
                <c:pt idx="9">
                  <c:v>2773</c:v>
                </c:pt>
                <c:pt idx="10">
                  <c:v>2859</c:v>
                </c:pt>
                <c:pt idx="11">
                  <c:v>2944</c:v>
                </c:pt>
                <c:pt idx="12">
                  <c:v>2506</c:v>
                </c:pt>
                <c:pt idx="13">
                  <c:v>2993</c:v>
                </c:pt>
                <c:pt idx="14">
                  <c:v>3127</c:v>
                </c:pt>
                <c:pt idx="15">
                  <c:v>3327</c:v>
                </c:pt>
                <c:pt idx="16">
                  <c:v>2899</c:v>
                </c:pt>
                <c:pt idx="17">
                  <c:v>3811</c:v>
                </c:pt>
                <c:pt idx="18">
                  <c:v>3641</c:v>
                </c:pt>
                <c:pt idx="19">
                  <c:v>3871</c:v>
                </c:pt>
                <c:pt idx="20">
                  <c:v>3608</c:v>
                </c:pt>
                <c:pt idx="21">
                  <c:v>3075</c:v>
                </c:pt>
                <c:pt idx="22">
                  <c:v>3505</c:v>
                </c:pt>
                <c:pt idx="23">
                  <c:v>3645</c:v>
                </c:pt>
                <c:pt idx="24">
                  <c:v>4479</c:v>
                </c:pt>
                <c:pt idx="25">
                  <c:v>4710</c:v>
                </c:pt>
                <c:pt idx="26">
                  <c:v>3723</c:v>
                </c:pt>
                <c:pt idx="27">
                  <c:v>4958</c:v>
                </c:pt>
                <c:pt idx="28">
                  <c:v>5241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25F-45F5-AF26-878236C02D94}"/>
            </c:ext>
          </c:extLst>
        </c:ser>
        <c:ser>
          <c:idx val="2"/>
          <c:order val="2"/>
          <c:tx>
            <c:v>Тренд, усредненный за 3 года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Лист1!$A$3:$A$31</c:f>
              <c:numCache>
                <c:formatCode>General</c:formatCode>
                <c:ptCount val="29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</c:numCache>
            </c:numRef>
          </c:cat>
          <c:val>
            <c:numRef>
              <c:f>Лист1!$G$3:$G$31</c:f>
              <c:numCache>
                <c:formatCode>#\ ##0\ _₽</c:formatCode>
                <c:ptCount val="29"/>
                <c:pt idx="1">
                  <c:v>1839.6666666666667</c:v>
                </c:pt>
                <c:pt idx="2">
                  <c:v>1941.3333333333333</c:v>
                </c:pt>
                <c:pt idx="3">
                  <c:v>1871</c:v>
                </c:pt>
                <c:pt idx="4">
                  <c:v>1780</c:v>
                </c:pt>
                <c:pt idx="5">
                  <c:v>1563.6666666666667</c:v>
                </c:pt>
                <c:pt idx="6">
                  <c:v>1744</c:v>
                </c:pt>
                <c:pt idx="7">
                  <c:v>2061.3333333333335</c:v>
                </c:pt>
                <c:pt idx="8">
                  <c:v>2536</c:v>
                </c:pt>
                <c:pt idx="9">
                  <c:v>2810.6666666666665</c:v>
                </c:pt>
                <c:pt idx="10">
                  <c:v>2858.6666666666665</c:v>
                </c:pt>
                <c:pt idx="11">
                  <c:v>2769.6666666666665</c:v>
                </c:pt>
                <c:pt idx="12">
                  <c:v>2814.3333333333335</c:v>
                </c:pt>
                <c:pt idx="13">
                  <c:v>2875.3333333333335</c:v>
                </c:pt>
                <c:pt idx="14">
                  <c:v>3149</c:v>
                </c:pt>
                <c:pt idx="15">
                  <c:v>3117.6666666666665</c:v>
                </c:pt>
                <c:pt idx="16">
                  <c:v>3345.6666666666665</c:v>
                </c:pt>
                <c:pt idx="17">
                  <c:v>3450.3333333333335</c:v>
                </c:pt>
                <c:pt idx="18">
                  <c:v>3774.3333333333335</c:v>
                </c:pt>
                <c:pt idx="19">
                  <c:v>3706.6666666666665</c:v>
                </c:pt>
                <c:pt idx="20">
                  <c:v>3518</c:v>
                </c:pt>
                <c:pt idx="21">
                  <c:v>3396</c:v>
                </c:pt>
                <c:pt idx="22">
                  <c:v>3408.3333333333335</c:v>
                </c:pt>
                <c:pt idx="23">
                  <c:v>3876.3333333333335</c:v>
                </c:pt>
                <c:pt idx="24">
                  <c:v>4278</c:v>
                </c:pt>
                <c:pt idx="25">
                  <c:v>4304</c:v>
                </c:pt>
                <c:pt idx="26">
                  <c:v>4463.666666666667</c:v>
                </c:pt>
                <c:pt idx="27">
                  <c:v>4640.666666666667</c:v>
                </c:pt>
                <c:pt idx="28">
                  <c:v>5099.5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9-A25F-45F5-AF26-878236C02D94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Лист1!$A$3:$A$31</c:f>
              <c:numCache>
                <c:formatCode>General</c:formatCode>
                <c:ptCount val="29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</c:numCache>
              <c:extLst xmlns:c15="http://schemas.microsoft.com/office/drawing/2012/chart"/>
            </c:numRef>
          </c:cat>
          <c:val>
            <c:numRef>
              <c:f>Лист1!$H$6:$H$31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A-A25F-45F5-AF26-878236C02D94}"/>
            </c:ext>
          </c:extLst>
        </c:ser>
        <c:ser>
          <c:idx val="4"/>
          <c:order val="4"/>
          <c:tx>
            <c:v>Тренд, усредненный за 10 лет</c:v>
          </c:tx>
          <c:spPr>
            <a:ln w="635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Лист1!$A$3:$A$31</c:f>
              <c:numCache>
                <c:formatCode>General</c:formatCode>
                <c:ptCount val="29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</c:numCache>
            </c:numRef>
          </c:cat>
          <c:val>
            <c:numRef>
              <c:f>Лист1!$J$3:$J$31</c:f>
              <c:numCache>
                <c:formatCode>General</c:formatCode>
                <c:ptCount val="29"/>
                <c:pt idx="4" formatCode="#\ ##0\ _₽">
                  <c:v>1981.6</c:v>
                </c:pt>
                <c:pt idx="5" formatCode="#\ ##0\ _₽">
                  <c:v>2098.1999999999998</c:v>
                </c:pt>
                <c:pt idx="6" formatCode="#\ ##0\ _₽">
                  <c:v>2222.1</c:v>
                </c:pt>
                <c:pt idx="7" formatCode="#\ ##0\ _₽">
                  <c:v>2260.6</c:v>
                </c:pt>
                <c:pt idx="8" formatCode="#\ ##0\ _₽">
                  <c:v>2360.1</c:v>
                </c:pt>
                <c:pt idx="9" formatCode="#\ ##0\ _₽">
                  <c:v>2523.4</c:v>
                </c:pt>
                <c:pt idx="10" formatCode="#\ ##0\ _₽">
                  <c:v>2671.3</c:v>
                </c:pt>
                <c:pt idx="11" formatCode="#\ ##0\ _₽">
                  <c:v>2826.3</c:v>
                </c:pt>
                <c:pt idx="12" formatCode="#\ ##0\ _₽">
                  <c:v>3003.9</c:v>
                </c:pt>
                <c:pt idx="13" formatCode="#\ ##0\ _₽">
                  <c:v>3088</c:v>
                </c:pt>
                <c:pt idx="14" formatCode="#\ ##0\ _₽">
                  <c:v>3197.8</c:v>
                </c:pt>
                <c:pt idx="15" formatCode="#\ ##0\ _₽">
                  <c:v>3272.7</c:v>
                </c:pt>
                <c:pt idx="16" formatCode="#\ ##0\ _₽">
                  <c:v>3285.8</c:v>
                </c:pt>
                <c:pt idx="17" formatCode="#\ ##0\ _₽">
                  <c:v>3385.7</c:v>
                </c:pt>
                <c:pt idx="18" formatCode="#\ ##0\ _₽">
                  <c:v>3450.9</c:v>
                </c:pt>
                <c:pt idx="19" formatCode="#\ ##0\ _₽">
                  <c:v>3586.1</c:v>
                </c:pt>
                <c:pt idx="20" formatCode="#\ ##0\ _₽">
                  <c:v>3724.4</c:v>
                </c:pt>
                <c:pt idx="21" formatCode="#\ ##0\ _₽">
                  <c:v>3806.8</c:v>
                </c:pt>
                <c:pt idx="22" formatCode="#\ ##0\ _₽">
                  <c:v>3921.5</c:v>
                </c:pt>
                <c:pt idx="23" formatCode="#\ ##0\ _₽">
                  <c:v>4081.5</c:v>
                </c:pt>
                <c:pt idx="24" formatCode="#\ ##0\ _₽">
                  <c:v>4104.8888888888887</c:v>
                </c:pt>
                <c:pt idx="25" formatCode="#\ ##0\ _₽">
                  <c:v>4167</c:v>
                </c:pt>
                <c:pt idx="26" formatCode="#\ ##0\ _₽">
                  <c:v>4323</c:v>
                </c:pt>
                <c:pt idx="27" formatCode="#\ ##0\ _₽">
                  <c:v>4459.333333333333</c:v>
                </c:pt>
                <c:pt idx="28" formatCode="#\ ##0\ _₽">
                  <c:v>4622.2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25F-45F5-AF26-878236C02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575936"/>
        <c:axId val="10525746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Лист1!$A$3:$A$31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1885</c:v>
                      </c:pt>
                      <c:pt idx="1">
                        <c:v>1886</c:v>
                      </c:pt>
                      <c:pt idx="2">
                        <c:v>1887</c:v>
                      </c:pt>
                      <c:pt idx="3">
                        <c:v>1888</c:v>
                      </c:pt>
                      <c:pt idx="4">
                        <c:v>1889</c:v>
                      </c:pt>
                      <c:pt idx="5">
                        <c:v>1890</c:v>
                      </c:pt>
                      <c:pt idx="6">
                        <c:v>1891</c:v>
                      </c:pt>
                      <c:pt idx="7">
                        <c:v>1892</c:v>
                      </c:pt>
                      <c:pt idx="8">
                        <c:v>1893</c:v>
                      </c:pt>
                      <c:pt idx="9">
                        <c:v>1894</c:v>
                      </c:pt>
                      <c:pt idx="10">
                        <c:v>1895</c:v>
                      </c:pt>
                      <c:pt idx="11">
                        <c:v>1896</c:v>
                      </c:pt>
                      <c:pt idx="12">
                        <c:v>1897</c:v>
                      </c:pt>
                      <c:pt idx="13">
                        <c:v>1898</c:v>
                      </c:pt>
                      <c:pt idx="14">
                        <c:v>1899</c:v>
                      </c:pt>
                      <c:pt idx="15">
                        <c:v>1900</c:v>
                      </c:pt>
                      <c:pt idx="16">
                        <c:v>1901</c:v>
                      </c:pt>
                      <c:pt idx="17">
                        <c:v>1902</c:v>
                      </c:pt>
                      <c:pt idx="18">
                        <c:v>1903</c:v>
                      </c:pt>
                      <c:pt idx="19">
                        <c:v>1904</c:v>
                      </c:pt>
                      <c:pt idx="20">
                        <c:v>1905</c:v>
                      </c:pt>
                      <c:pt idx="21">
                        <c:v>1906</c:v>
                      </c:pt>
                      <c:pt idx="22">
                        <c:v>1907</c:v>
                      </c:pt>
                      <c:pt idx="23">
                        <c:v>1908</c:v>
                      </c:pt>
                      <c:pt idx="24">
                        <c:v>1909</c:v>
                      </c:pt>
                      <c:pt idx="25">
                        <c:v>1910</c:v>
                      </c:pt>
                      <c:pt idx="26">
                        <c:v>1911</c:v>
                      </c:pt>
                      <c:pt idx="27">
                        <c:v>1912</c:v>
                      </c:pt>
                      <c:pt idx="28">
                        <c:v>1913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Лист1!$A$6:$A$31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1888</c:v>
                      </c:pt>
                      <c:pt idx="1">
                        <c:v>1889</c:v>
                      </c:pt>
                      <c:pt idx="2">
                        <c:v>1890</c:v>
                      </c:pt>
                      <c:pt idx="3">
                        <c:v>1891</c:v>
                      </c:pt>
                      <c:pt idx="4">
                        <c:v>1892</c:v>
                      </c:pt>
                      <c:pt idx="5">
                        <c:v>1893</c:v>
                      </c:pt>
                      <c:pt idx="6">
                        <c:v>1894</c:v>
                      </c:pt>
                      <c:pt idx="7">
                        <c:v>1895</c:v>
                      </c:pt>
                      <c:pt idx="8">
                        <c:v>1896</c:v>
                      </c:pt>
                      <c:pt idx="9">
                        <c:v>1897</c:v>
                      </c:pt>
                      <c:pt idx="10">
                        <c:v>1898</c:v>
                      </c:pt>
                      <c:pt idx="11">
                        <c:v>1899</c:v>
                      </c:pt>
                      <c:pt idx="12">
                        <c:v>1900</c:v>
                      </c:pt>
                      <c:pt idx="13">
                        <c:v>1901</c:v>
                      </c:pt>
                      <c:pt idx="14">
                        <c:v>1902</c:v>
                      </c:pt>
                      <c:pt idx="15">
                        <c:v>1903</c:v>
                      </c:pt>
                      <c:pt idx="16">
                        <c:v>1904</c:v>
                      </c:pt>
                      <c:pt idx="17">
                        <c:v>1905</c:v>
                      </c:pt>
                      <c:pt idx="18">
                        <c:v>1906</c:v>
                      </c:pt>
                      <c:pt idx="19">
                        <c:v>1907</c:v>
                      </c:pt>
                      <c:pt idx="20">
                        <c:v>1908</c:v>
                      </c:pt>
                      <c:pt idx="21">
                        <c:v>1909</c:v>
                      </c:pt>
                      <c:pt idx="22">
                        <c:v>1910</c:v>
                      </c:pt>
                      <c:pt idx="23">
                        <c:v>1911</c:v>
                      </c:pt>
                      <c:pt idx="24">
                        <c:v>1912</c:v>
                      </c:pt>
                      <c:pt idx="25">
                        <c:v>1913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7-A25F-45F5-AF26-878236C02D94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Лист1!$A$3:$A$31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1885</c:v>
                      </c:pt>
                      <c:pt idx="1">
                        <c:v>1886</c:v>
                      </c:pt>
                      <c:pt idx="2">
                        <c:v>1887</c:v>
                      </c:pt>
                      <c:pt idx="3">
                        <c:v>1888</c:v>
                      </c:pt>
                      <c:pt idx="4">
                        <c:v>1889</c:v>
                      </c:pt>
                      <c:pt idx="5">
                        <c:v>1890</c:v>
                      </c:pt>
                      <c:pt idx="6">
                        <c:v>1891</c:v>
                      </c:pt>
                      <c:pt idx="7">
                        <c:v>1892</c:v>
                      </c:pt>
                      <c:pt idx="8">
                        <c:v>1893</c:v>
                      </c:pt>
                      <c:pt idx="9">
                        <c:v>1894</c:v>
                      </c:pt>
                      <c:pt idx="10">
                        <c:v>1895</c:v>
                      </c:pt>
                      <c:pt idx="11">
                        <c:v>1896</c:v>
                      </c:pt>
                      <c:pt idx="12">
                        <c:v>1897</c:v>
                      </c:pt>
                      <c:pt idx="13">
                        <c:v>1898</c:v>
                      </c:pt>
                      <c:pt idx="14">
                        <c:v>1899</c:v>
                      </c:pt>
                      <c:pt idx="15">
                        <c:v>1900</c:v>
                      </c:pt>
                      <c:pt idx="16">
                        <c:v>1901</c:v>
                      </c:pt>
                      <c:pt idx="17">
                        <c:v>1902</c:v>
                      </c:pt>
                      <c:pt idx="18">
                        <c:v>1903</c:v>
                      </c:pt>
                      <c:pt idx="19">
                        <c:v>1904</c:v>
                      </c:pt>
                      <c:pt idx="20">
                        <c:v>1905</c:v>
                      </c:pt>
                      <c:pt idx="21">
                        <c:v>1906</c:v>
                      </c:pt>
                      <c:pt idx="22">
                        <c:v>1907</c:v>
                      </c:pt>
                      <c:pt idx="23">
                        <c:v>1908</c:v>
                      </c:pt>
                      <c:pt idx="24">
                        <c:v>1909</c:v>
                      </c:pt>
                      <c:pt idx="25">
                        <c:v>1910</c:v>
                      </c:pt>
                      <c:pt idx="26">
                        <c:v>1911</c:v>
                      </c:pt>
                      <c:pt idx="27">
                        <c:v>1912</c:v>
                      </c:pt>
                      <c:pt idx="28">
                        <c:v>1913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Лист1!$J$6:$J$31</c15:sqref>
                        </c15:formulaRef>
                      </c:ext>
                    </c:extLst>
                    <c:numCache>
                      <c:formatCode>#\ ##0\ _₽</c:formatCode>
                      <c:ptCount val="26"/>
                      <c:pt idx="1">
                        <c:v>1981.6</c:v>
                      </c:pt>
                      <c:pt idx="2">
                        <c:v>2098.1999999999998</c:v>
                      </c:pt>
                      <c:pt idx="3">
                        <c:v>2222.1</c:v>
                      </c:pt>
                      <c:pt idx="4">
                        <c:v>2260.6</c:v>
                      </c:pt>
                      <c:pt idx="5">
                        <c:v>2360.1</c:v>
                      </c:pt>
                      <c:pt idx="6">
                        <c:v>2523.4</c:v>
                      </c:pt>
                      <c:pt idx="7">
                        <c:v>2671.3</c:v>
                      </c:pt>
                      <c:pt idx="8">
                        <c:v>2826.3</c:v>
                      </c:pt>
                      <c:pt idx="9">
                        <c:v>3003.9</c:v>
                      </c:pt>
                      <c:pt idx="10">
                        <c:v>3088</c:v>
                      </c:pt>
                      <c:pt idx="11">
                        <c:v>3197.8</c:v>
                      </c:pt>
                      <c:pt idx="12">
                        <c:v>3272.7</c:v>
                      </c:pt>
                      <c:pt idx="13">
                        <c:v>3285.8</c:v>
                      </c:pt>
                      <c:pt idx="14">
                        <c:v>3385.7</c:v>
                      </c:pt>
                      <c:pt idx="15">
                        <c:v>3450.9</c:v>
                      </c:pt>
                      <c:pt idx="16">
                        <c:v>3586.1</c:v>
                      </c:pt>
                      <c:pt idx="17">
                        <c:v>3724.4</c:v>
                      </c:pt>
                      <c:pt idx="18">
                        <c:v>3806.8</c:v>
                      </c:pt>
                      <c:pt idx="19">
                        <c:v>3921.5</c:v>
                      </c:pt>
                      <c:pt idx="20">
                        <c:v>4081.5</c:v>
                      </c:pt>
                      <c:pt idx="21">
                        <c:v>4104.8888888888887</c:v>
                      </c:pt>
                      <c:pt idx="22">
                        <c:v>4167</c:v>
                      </c:pt>
                      <c:pt idx="23">
                        <c:v>4323</c:v>
                      </c:pt>
                      <c:pt idx="24">
                        <c:v>4459.333333333333</c:v>
                      </c:pt>
                      <c:pt idx="25">
                        <c:v>4622.2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C3C-4B12-A878-8EB60B7CDE94}"/>
                  </c:ext>
                </c:extLst>
              </c15:ser>
            </c15:filteredLineSeries>
          </c:ext>
        </c:extLst>
      </c:lineChart>
      <c:catAx>
        <c:axId val="1052575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Год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2574688"/>
        <c:crosses val="autoZero"/>
        <c:auto val="1"/>
        <c:lblAlgn val="ctr"/>
        <c:lblOffset val="100"/>
        <c:noMultiLvlLbl val="0"/>
      </c:catAx>
      <c:valAx>
        <c:axId val="105257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Сбор, млн.пуд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\ ##0\ _₽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257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Урожаи ржи</a:t>
            </a:r>
            <a:r>
              <a:rPr lang="ru-RU" baseline="0"/>
              <a:t> в Империи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7629207322770913E-2"/>
          <c:y val="0.10774146695715323"/>
          <c:w val="0.88009902695546149"/>
          <c:h val="0.73515333459134602"/>
        </c:manualLayout>
      </c:layout>
      <c:lineChart>
        <c:grouping val="standard"/>
        <c:varyColors val="0"/>
        <c:ser>
          <c:idx val="1"/>
          <c:order val="1"/>
          <c:tx>
            <c:v>Годовой сбор ржи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Лист1!$A$3:$A$31</c:f>
              <c:numCache>
                <c:formatCode>General</c:formatCode>
                <c:ptCount val="29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</c:numCache>
            </c:numRef>
          </c:cat>
          <c:val>
            <c:numRef>
              <c:f>Лист1!$K$3:$K$31</c:f>
              <c:numCache>
                <c:formatCode>General</c:formatCode>
                <c:ptCount val="29"/>
                <c:pt idx="0">
                  <c:v>880</c:v>
                </c:pt>
                <c:pt idx="1">
                  <c:v>818</c:v>
                </c:pt>
                <c:pt idx="2">
                  <c:v>943</c:v>
                </c:pt>
                <c:pt idx="3">
                  <c:v>876</c:v>
                </c:pt>
                <c:pt idx="4">
                  <c:v>634</c:v>
                </c:pt>
                <c:pt idx="5">
                  <c:v>815</c:v>
                </c:pt>
                <c:pt idx="6">
                  <c:v>553</c:v>
                </c:pt>
                <c:pt idx="7">
                  <c:v>726</c:v>
                </c:pt>
                <c:pt idx="8">
                  <c:v>934</c:v>
                </c:pt>
                <c:pt idx="9">
                  <c:v>1110</c:v>
                </c:pt>
                <c:pt idx="10">
                  <c:v>1002</c:v>
                </c:pt>
                <c:pt idx="11">
                  <c:v>990</c:v>
                </c:pt>
                <c:pt idx="12">
                  <c:v>757</c:v>
                </c:pt>
                <c:pt idx="13">
                  <c:v>898</c:v>
                </c:pt>
                <c:pt idx="14">
                  <c:v>1155</c:v>
                </c:pt>
                <c:pt idx="15">
                  <c:v>1183</c:v>
                </c:pt>
                <c:pt idx="16">
                  <c:v>925</c:v>
                </c:pt>
                <c:pt idx="17">
                  <c:v>1183</c:v>
                </c:pt>
                <c:pt idx="18">
                  <c:v>1160</c:v>
                </c:pt>
                <c:pt idx="19">
                  <c:v>1329</c:v>
                </c:pt>
                <c:pt idx="20">
                  <c:v>926</c:v>
                </c:pt>
                <c:pt idx="21">
                  <c:v>817</c:v>
                </c:pt>
                <c:pt idx="22">
                  <c:v>1002</c:v>
                </c:pt>
                <c:pt idx="23">
                  <c:v>983</c:v>
                </c:pt>
                <c:pt idx="24">
                  <c:v>1137</c:v>
                </c:pt>
                <c:pt idx="25">
                  <c:v>1141</c:v>
                </c:pt>
                <c:pt idx="26">
                  <c:v>953</c:v>
                </c:pt>
                <c:pt idx="27">
                  <c:v>1378</c:v>
                </c:pt>
                <c:pt idx="28">
                  <c:v>1333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C-4335-9DFA-3B80C333DB45}"/>
            </c:ext>
          </c:extLst>
        </c:ser>
        <c:ser>
          <c:idx val="2"/>
          <c:order val="2"/>
          <c:tx>
            <c:v>Тренд, усредненный за 3 года</c:v>
          </c:tx>
          <c:spPr>
            <a:ln w="38100" cap="sq">
              <a:solidFill>
                <a:schemeClr val="accent3"/>
              </a:solidFill>
              <a:miter lim="800000"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Лист1!$A$3:$A$31</c:f>
              <c:numCache>
                <c:formatCode>General</c:formatCode>
                <c:ptCount val="29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</c:numCache>
            </c:numRef>
          </c:cat>
          <c:val>
            <c:numRef>
              <c:f>Лист1!$L$3:$L$31</c:f>
              <c:numCache>
                <c:formatCode>General</c:formatCode>
                <c:ptCount val="29"/>
                <c:pt idx="1">
                  <c:v>880.33333333333337</c:v>
                </c:pt>
                <c:pt idx="2">
                  <c:v>879</c:v>
                </c:pt>
                <c:pt idx="3">
                  <c:v>817.66666666666663</c:v>
                </c:pt>
                <c:pt idx="4">
                  <c:v>775</c:v>
                </c:pt>
                <c:pt idx="5">
                  <c:v>667.33333333333337</c:v>
                </c:pt>
                <c:pt idx="6">
                  <c:v>698</c:v>
                </c:pt>
                <c:pt idx="7">
                  <c:v>737.66666666666663</c:v>
                </c:pt>
                <c:pt idx="8">
                  <c:v>923.33333333333337</c:v>
                </c:pt>
                <c:pt idx="9">
                  <c:v>1015.3333333333334</c:v>
                </c:pt>
                <c:pt idx="10">
                  <c:v>1034</c:v>
                </c:pt>
                <c:pt idx="11">
                  <c:v>916.33333333333337</c:v>
                </c:pt>
                <c:pt idx="12">
                  <c:v>881.66666666666663</c:v>
                </c:pt>
                <c:pt idx="13">
                  <c:v>936.66666666666663</c:v>
                </c:pt>
                <c:pt idx="14">
                  <c:v>1078.6666666666667</c:v>
                </c:pt>
                <c:pt idx="15">
                  <c:v>1087.6666666666667</c:v>
                </c:pt>
                <c:pt idx="16">
                  <c:v>1097</c:v>
                </c:pt>
                <c:pt idx="17">
                  <c:v>1089.3333333333333</c:v>
                </c:pt>
                <c:pt idx="18">
                  <c:v>1224</c:v>
                </c:pt>
                <c:pt idx="19">
                  <c:v>1138.3333333333333</c:v>
                </c:pt>
                <c:pt idx="20">
                  <c:v>1024</c:v>
                </c:pt>
                <c:pt idx="21">
                  <c:v>915</c:v>
                </c:pt>
                <c:pt idx="22">
                  <c:v>934</c:v>
                </c:pt>
                <c:pt idx="23">
                  <c:v>1040.6666666666667</c:v>
                </c:pt>
                <c:pt idx="24">
                  <c:v>1087</c:v>
                </c:pt>
                <c:pt idx="25">
                  <c:v>1077</c:v>
                </c:pt>
                <c:pt idx="26">
                  <c:v>1157.3333333333333</c:v>
                </c:pt>
                <c:pt idx="27">
                  <c:v>1221.3333333333333</c:v>
                </c:pt>
                <c:pt idx="28">
                  <c:v>1355.5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62C-4335-9DFA-3B80C333DB45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Лист1!$A$3:$A$31</c:f>
              <c:numCache>
                <c:formatCode>General</c:formatCode>
                <c:ptCount val="29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</c:numCache>
              <c:extLst xmlns:c15="http://schemas.microsoft.com/office/drawing/2012/chart"/>
            </c:numRef>
          </c:cat>
          <c:val>
            <c:numRef>
              <c:f>Лист1!$H$6:$H$31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562C-4335-9DFA-3B80C333DB45}"/>
            </c:ext>
          </c:extLst>
        </c:ser>
        <c:ser>
          <c:idx val="4"/>
          <c:order val="4"/>
          <c:tx>
            <c:v>Тренд, усредненный за 10 лет</c:v>
          </c:tx>
          <c:spPr>
            <a:ln w="63500" cap="flat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Лист1!$A$3:$A$31</c:f>
              <c:numCache>
                <c:formatCode>General</c:formatCode>
                <c:ptCount val="29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</c:numCache>
            </c:numRef>
          </c:cat>
          <c:val>
            <c:numRef>
              <c:f>Лист1!$M$3:$M$31</c:f>
              <c:numCache>
                <c:formatCode>General</c:formatCode>
                <c:ptCount val="29"/>
                <c:pt idx="4">
                  <c:v>828.9</c:v>
                </c:pt>
                <c:pt idx="5">
                  <c:v>841.1</c:v>
                </c:pt>
                <c:pt idx="6">
                  <c:v>858.3</c:v>
                </c:pt>
                <c:pt idx="7">
                  <c:v>839.7</c:v>
                </c:pt>
                <c:pt idx="8">
                  <c:v>841.9</c:v>
                </c:pt>
                <c:pt idx="9">
                  <c:v>894</c:v>
                </c:pt>
                <c:pt idx="10">
                  <c:v>930.8</c:v>
                </c:pt>
                <c:pt idx="11">
                  <c:v>968</c:v>
                </c:pt>
                <c:pt idx="12">
                  <c:v>1013.7</c:v>
                </c:pt>
                <c:pt idx="13">
                  <c:v>1036.3</c:v>
                </c:pt>
                <c:pt idx="14">
                  <c:v>1058.2</c:v>
                </c:pt>
                <c:pt idx="15">
                  <c:v>1050.5999999999999</c:v>
                </c:pt>
                <c:pt idx="16">
                  <c:v>1033.3</c:v>
                </c:pt>
                <c:pt idx="17">
                  <c:v>1057.8</c:v>
                </c:pt>
                <c:pt idx="18">
                  <c:v>1066.3</c:v>
                </c:pt>
                <c:pt idx="19">
                  <c:v>1064.5</c:v>
                </c:pt>
                <c:pt idx="20">
                  <c:v>1060.3</c:v>
                </c:pt>
                <c:pt idx="21">
                  <c:v>1063.0999999999999</c:v>
                </c:pt>
                <c:pt idx="22">
                  <c:v>1082.5999999999999</c:v>
                </c:pt>
                <c:pt idx="23">
                  <c:v>1099.9000000000001</c:v>
                </c:pt>
                <c:pt idx="24">
                  <c:v>1074.4444444444443</c:v>
                </c:pt>
                <c:pt idx="25">
                  <c:v>1093</c:v>
                </c:pt>
                <c:pt idx="26">
                  <c:v>1132.4285714285713</c:v>
                </c:pt>
                <c:pt idx="27">
                  <c:v>1154.1666666666667</c:v>
                </c:pt>
                <c:pt idx="28">
                  <c:v>1188.4000000000001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C-4335-9DFA-3B80C333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575936"/>
        <c:axId val="10525746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Лист1!$A$3:$A$31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1885</c:v>
                      </c:pt>
                      <c:pt idx="1">
                        <c:v>1886</c:v>
                      </c:pt>
                      <c:pt idx="2">
                        <c:v>1887</c:v>
                      </c:pt>
                      <c:pt idx="3">
                        <c:v>1888</c:v>
                      </c:pt>
                      <c:pt idx="4">
                        <c:v>1889</c:v>
                      </c:pt>
                      <c:pt idx="5">
                        <c:v>1890</c:v>
                      </c:pt>
                      <c:pt idx="6">
                        <c:v>1891</c:v>
                      </c:pt>
                      <c:pt idx="7">
                        <c:v>1892</c:v>
                      </c:pt>
                      <c:pt idx="8">
                        <c:v>1893</c:v>
                      </c:pt>
                      <c:pt idx="9">
                        <c:v>1894</c:v>
                      </c:pt>
                      <c:pt idx="10">
                        <c:v>1895</c:v>
                      </c:pt>
                      <c:pt idx="11">
                        <c:v>1896</c:v>
                      </c:pt>
                      <c:pt idx="12">
                        <c:v>1897</c:v>
                      </c:pt>
                      <c:pt idx="13">
                        <c:v>1898</c:v>
                      </c:pt>
                      <c:pt idx="14">
                        <c:v>1899</c:v>
                      </c:pt>
                      <c:pt idx="15">
                        <c:v>1900</c:v>
                      </c:pt>
                      <c:pt idx="16">
                        <c:v>1901</c:v>
                      </c:pt>
                      <c:pt idx="17">
                        <c:v>1902</c:v>
                      </c:pt>
                      <c:pt idx="18">
                        <c:v>1903</c:v>
                      </c:pt>
                      <c:pt idx="19">
                        <c:v>1904</c:v>
                      </c:pt>
                      <c:pt idx="20">
                        <c:v>1905</c:v>
                      </c:pt>
                      <c:pt idx="21">
                        <c:v>1906</c:v>
                      </c:pt>
                      <c:pt idx="22">
                        <c:v>1907</c:v>
                      </c:pt>
                      <c:pt idx="23">
                        <c:v>1908</c:v>
                      </c:pt>
                      <c:pt idx="24">
                        <c:v>1909</c:v>
                      </c:pt>
                      <c:pt idx="25">
                        <c:v>1910</c:v>
                      </c:pt>
                      <c:pt idx="26">
                        <c:v>1911</c:v>
                      </c:pt>
                      <c:pt idx="27">
                        <c:v>1912</c:v>
                      </c:pt>
                      <c:pt idx="28">
                        <c:v>1913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Лист1!$A$6:$A$31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1888</c:v>
                      </c:pt>
                      <c:pt idx="1">
                        <c:v>1889</c:v>
                      </c:pt>
                      <c:pt idx="2">
                        <c:v>1890</c:v>
                      </c:pt>
                      <c:pt idx="3">
                        <c:v>1891</c:v>
                      </c:pt>
                      <c:pt idx="4">
                        <c:v>1892</c:v>
                      </c:pt>
                      <c:pt idx="5">
                        <c:v>1893</c:v>
                      </c:pt>
                      <c:pt idx="6">
                        <c:v>1894</c:v>
                      </c:pt>
                      <c:pt idx="7">
                        <c:v>1895</c:v>
                      </c:pt>
                      <c:pt idx="8">
                        <c:v>1896</c:v>
                      </c:pt>
                      <c:pt idx="9">
                        <c:v>1897</c:v>
                      </c:pt>
                      <c:pt idx="10">
                        <c:v>1898</c:v>
                      </c:pt>
                      <c:pt idx="11">
                        <c:v>1899</c:v>
                      </c:pt>
                      <c:pt idx="12">
                        <c:v>1900</c:v>
                      </c:pt>
                      <c:pt idx="13">
                        <c:v>1901</c:v>
                      </c:pt>
                      <c:pt idx="14">
                        <c:v>1902</c:v>
                      </c:pt>
                      <c:pt idx="15">
                        <c:v>1903</c:v>
                      </c:pt>
                      <c:pt idx="16">
                        <c:v>1904</c:v>
                      </c:pt>
                      <c:pt idx="17">
                        <c:v>1905</c:v>
                      </c:pt>
                      <c:pt idx="18">
                        <c:v>1906</c:v>
                      </c:pt>
                      <c:pt idx="19">
                        <c:v>1907</c:v>
                      </c:pt>
                      <c:pt idx="20">
                        <c:v>1908</c:v>
                      </c:pt>
                      <c:pt idx="21">
                        <c:v>1909</c:v>
                      </c:pt>
                      <c:pt idx="22">
                        <c:v>1910</c:v>
                      </c:pt>
                      <c:pt idx="23">
                        <c:v>1911</c:v>
                      </c:pt>
                      <c:pt idx="24">
                        <c:v>1912</c:v>
                      </c:pt>
                      <c:pt idx="25">
                        <c:v>1913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62C-4335-9DFA-3B80C333DB45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Лист1!$A$3:$A$31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1885</c:v>
                      </c:pt>
                      <c:pt idx="1">
                        <c:v>1886</c:v>
                      </c:pt>
                      <c:pt idx="2">
                        <c:v>1887</c:v>
                      </c:pt>
                      <c:pt idx="3">
                        <c:v>1888</c:v>
                      </c:pt>
                      <c:pt idx="4">
                        <c:v>1889</c:v>
                      </c:pt>
                      <c:pt idx="5">
                        <c:v>1890</c:v>
                      </c:pt>
                      <c:pt idx="6">
                        <c:v>1891</c:v>
                      </c:pt>
                      <c:pt idx="7">
                        <c:v>1892</c:v>
                      </c:pt>
                      <c:pt idx="8">
                        <c:v>1893</c:v>
                      </c:pt>
                      <c:pt idx="9">
                        <c:v>1894</c:v>
                      </c:pt>
                      <c:pt idx="10">
                        <c:v>1895</c:v>
                      </c:pt>
                      <c:pt idx="11">
                        <c:v>1896</c:v>
                      </c:pt>
                      <c:pt idx="12">
                        <c:v>1897</c:v>
                      </c:pt>
                      <c:pt idx="13">
                        <c:v>1898</c:v>
                      </c:pt>
                      <c:pt idx="14">
                        <c:v>1899</c:v>
                      </c:pt>
                      <c:pt idx="15">
                        <c:v>1900</c:v>
                      </c:pt>
                      <c:pt idx="16">
                        <c:v>1901</c:v>
                      </c:pt>
                      <c:pt idx="17">
                        <c:v>1902</c:v>
                      </c:pt>
                      <c:pt idx="18">
                        <c:v>1903</c:v>
                      </c:pt>
                      <c:pt idx="19">
                        <c:v>1904</c:v>
                      </c:pt>
                      <c:pt idx="20">
                        <c:v>1905</c:v>
                      </c:pt>
                      <c:pt idx="21">
                        <c:v>1906</c:v>
                      </c:pt>
                      <c:pt idx="22">
                        <c:v>1907</c:v>
                      </c:pt>
                      <c:pt idx="23">
                        <c:v>1908</c:v>
                      </c:pt>
                      <c:pt idx="24">
                        <c:v>1909</c:v>
                      </c:pt>
                      <c:pt idx="25">
                        <c:v>1910</c:v>
                      </c:pt>
                      <c:pt idx="26">
                        <c:v>1911</c:v>
                      </c:pt>
                      <c:pt idx="27">
                        <c:v>1912</c:v>
                      </c:pt>
                      <c:pt idx="28">
                        <c:v>1913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Лист1!$J$6:$J$31</c15:sqref>
                        </c15:formulaRef>
                      </c:ext>
                    </c:extLst>
                    <c:numCache>
                      <c:formatCode>#\ ##0\ _₽</c:formatCode>
                      <c:ptCount val="26"/>
                      <c:pt idx="1">
                        <c:v>1981.6</c:v>
                      </c:pt>
                      <c:pt idx="2">
                        <c:v>2098.1999999999998</c:v>
                      </c:pt>
                      <c:pt idx="3">
                        <c:v>2222.1</c:v>
                      </c:pt>
                      <c:pt idx="4">
                        <c:v>2260.6</c:v>
                      </c:pt>
                      <c:pt idx="5">
                        <c:v>2360.1</c:v>
                      </c:pt>
                      <c:pt idx="6">
                        <c:v>2523.4</c:v>
                      </c:pt>
                      <c:pt idx="7">
                        <c:v>2671.3</c:v>
                      </c:pt>
                      <c:pt idx="8">
                        <c:v>2826.3</c:v>
                      </c:pt>
                      <c:pt idx="9">
                        <c:v>3003.9</c:v>
                      </c:pt>
                      <c:pt idx="10">
                        <c:v>3088</c:v>
                      </c:pt>
                      <c:pt idx="11">
                        <c:v>3197.8</c:v>
                      </c:pt>
                      <c:pt idx="12">
                        <c:v>3272.7</c:v>
                      </c:pt>
                      <c:pt idx="13">
                        <c:v>3285.8</c:v>
                      </c:pt>
                      <c:pt idx="14">
                        <c:v>3385.7</c:v>
                      </c:pt>
                      <c:pt idx="15">
                        <c:v>3450.9</c:v>
                      </c:pt>
                      <c:pt idx="16">
                        <c:v>3586.1</c:v>
                      </c:pt>
                      <c:pt idx="17">
                        <c:v>3724.4</c:v>
                      </c:pt>
                      <c:pt idx="18">
                        <c:v>3806.8</c:v>
                      </c:pt>
                      <c:pt idx="19">
                        <c:v>3921.5</c:v>
                      </c:pt>
                      <c:pt idx="20">
                        <c:v>4081.5</c:v>
                      </c:pt>
                      <c:pt idx="21">
                        <c:v>4104.8888888888887</c:v>
                      </c:pt>
                      <c:pt idx="22">
                        <c:v>4167</c:v>
                      </c:pt>
                      <c:pt idx="23">
                        <c:v>4323</c:v>
                      </c:pt>
                      <c:pt idx="24">
                        <c:v>4459.333333333333</c:v>
                      </c:pt>
                      <c:pt idx="25">
                        <c:v>4622.2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62C-4335-9DFA-3B80C333DB45}"/>
                  </c:ext>
                </c:extLst>
              </c15:ser>
            </c15:filteredLineSeries>
          </c:ext>
        </c:extLst>
      </c:lineChart>
      <c:catAx>
        <c:axId val="1052575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Год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2574688"/>
        <c:crosses val="autoZero"/>
        <c:auto val="1"/>
        <c:lblAlgn val="ctr"/>
        <c:lblOffset val="100"/>
        <c:noMultiLvlLbl val="0"/>
      </c:catAx>
      <c:valAx>
        <c:axId val="105257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Сбор, млн.пуд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257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3546450689732"/>
          <c:y val="0.59798786589584785"/>
          <c:w val="0.23100390321117084"/>
          <c:h val="0.17029877801222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371474</xdr:colOff>
      <xdr:row>0</xdr:row>
      <xdr:rowOff>161925</xdr:rowOff>
    </xdr:from>
    <xdr:to>
      <xdr:col>19</xdr:col>
      <xdr:colOff>114299</xdr:colOff>
      <xdr:row>23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93050</xdr:colOff>
      <xdr:row>1</xdr:row>
      <xdr:rowOff>66675</xdr:rowOff>
    </xdr:from>
    <xdr:to>
      <xdr:col>15</xdr:col>
      <xdr:colOff>461596</xdr:colOff>
      <xdr:row>24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D2" zoomScale="130" zoomScaleNormal="130" workbookViewId="0">
      <selection activeCell="B12" sqref="B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B1" zoomScale="130" zoomScaleNormal="130" workbookViewId="0">
      <selection activeCell="Q14" sqref="Q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115" zoomScaleNormal="115" workbookViewId="0">
      <selection activeCell="F3" sqref="F3"/>
    </sheetView>
  </sheetViews>
  <sheetFormatPr defaultRowHeight="15" x14ac:dyDescent="0.25"/>
  <cols>
    <col min="1" max="1" width="7.7109375" customWidth="1"/>
    <col min="2" max="2" width="5.5703125" customWidth="1"/>
    <col min="3" max="3" width="6.7109375" customWidth="1"/>
    <col min="4" max="4" width="6.28515625" customWidth="1"/>
    <col min="5" max="5" width="6.7109375" customWidth="1"/>
    <col min="6" max="6" width="11.140625" customWidth="1"/>
    <col min="7" max="7" width="8.85546875" customWidth="1"/>
    <col min="8" max="8" width="0.140625" hidden="1" customWidth="1"/>
    <col min="9" max="9" width="9.140625" hidden="1" customWidth="1"/>
    <col min="10" max="10" width="9" customWidth="1"/>
    <col min="11" max="11" width="8.5703125" style="10" customWidth="1"/>
    <col min="12" max="13" width="9.140625" style="10"/>
  </cols>
  <sheetData>
    <row r="1" spans="1:13" x14ac:dyDescent="0.25">
      <c r="A1" s="7" t="s">
        <v>7</v>
      </c>
      <c r="B1" s="7" t="s">
        <v>0</v>
      </c>
      <c r="C1" s="7" t="s">
        <v>1</v>
      </c>
      <c r="D1" s="7" t="s">
        <v>2</v>
      </c>
      <c r="E1" s="7" t="s">
        <v>3</v>
      </c>
      <c r="F1" s="6" t="s">
        <v>6</v>
      </c>
      <c r="G1" s="6" t="s">
        <v>4</v>
      </c>
      <c r="H1" s="6"/>
      <c r="I1" s="6"/>
      <c r="J1" s="6"/>
      <c r="K1" s="11" t="s">
        <v>10</v>
      </c>
      <c r="L1" s="11"/>
      <c r="M1" s="11"/>
    </row>
    <row r="2" spans="1:13" ht="30" x14ac:dyDescent="0.25">
      <c r="A2" s="8"/>
      <c r="B2" s="8"/>
      <c r="C2" s="8"/>
      <c r="D2" s="8"/>
      <c r="E2" s="8"/>
      <c r="F2" s="6"/>
      <c r="G2" s="5" t="s">
        <v>8</v>
      </c>
      <c r="H2" s="5" t="s">
        <v>5</v>
      </c>
      <c r="I2" s="5"/>
      <c r="J2" s="5" t="s">
        <v>9</v>
      </c>
      <c r="K2" s="9" t="s">
        <v>11</v>
      </c>
      <c r="L2" s="9" t="s">
        <v>8</v>
      </c>
      <c r="M2" s="9" t="s">
        <v>9</v>
      </c>
    </row>
    <row r="3" spans="1:13" x14ac:dyDescent="0.25">
      <c r="A3" s="4">
        <v>1885</v>
      </c>
      <c r="B3" s="1">
        <v>249</v>
      </c>
      <c r="C3" s="1">
        <v>880</v>
      </c>
      <c r="D3" s="1">
        <v>137</v>
      </c>
      <c r="E3" s="1">
        <v>427</v>
      </c>
      <c r="F3" s="3">
        <f t="shared" ref="F3:F17" si="0">SUM(B3:E3)</f>
        <v>1693</v>
      </c>
      <c r="G3" s="2"/>
      <c r="H3" s="2"/>
      <c r="I3" s="2"/>
      <c r="J3" s="1"/>
      <c r="K3" s="1">
        <f>C3</f>
        <v>880</v>
      </c>
      <c r="L3" s="1"/>
      <c r="M3" s="1"/>
    </row>
    <row r="4" spans="1:13" x14ac:dyDescent="0.25">
      <c r="A4" s="4">
        <v>1886</v>
      </c>
      <c r="B4" s="1">
        <v>224</v>
      </c>
      <c r="C4" s="1">
        <v>818</v>
      </c>
      <c r="D4" s="1">
        <v>192</v>
      </c>
      <c r="E4" s="1">
        <v>471</v>
      </c>
      <c r="F4" s="3">
        <f t="shared" si="0"/>
        <v>1705</v>
      </c>
      <c r="G4" s="2">
        <f>SUM(F3:F5)/3</f>
        <v>1839.6666666666667</v>
      </c>
      <c r="H4" s="2"/>
      <c r="I4" s="2"/>
      <c r="J4" s="1"/>
      <c r="K4" s="1">
        <f t="shared" ref="K4:K31" si="1">C4</f>
        <v>818</v>
      </c>
      <c r="L4" s="1">
        <f>SUM(K3:K5)/COUNT(K3:K5)</f>
        <v>880.33333333333337</v>
      </c>
      <c r="M4" s="1"/>
    </row>
    <row r="5" spans="1:13" x14ac:dyDescent="0.25">
      <c r="A5" s="4">
        <v>1887</v>
      </c>
      <c r="B5" s="1">
        <v>426</v>
      </c>
      <c r="C5" s="1">
        <v>943</v>
      </c>
      <c r="D5" s="1">
        <v>246</v>
      </c>
      <c r="E5" s="1">
        <v>506</v>
      </c>
      <c r="F5" s="3">
        <f t="shared" si="0"/>
        <v>2121</v>
      </c>
      <c r="G5" s="2">
        <f t="shared" ref="G5:G30" si="2">SUM(F4:F6)/3</f>
        <v>1941.3333333333333</v>
      </c>
      <c r="H5" s="2"/>
      <c r="I5" s="2"/>
      <c r="J5" s="2"/>
      <c r="K5" s="1">
        <f t="shared" si="1"/>
        <v>943</v>
      </c>
      <c r="L5" s="1">
        <f t="shared" ref="L5:L31" si="3">SUM(K4:K6)/COUNT(K4:K6)</f>
        <v>879</v>
      </c>
      <c r="M5" s="1"/>
    </row>
    <row r="6" spans="1:13" x14ac:dyDescent="0.25">
      <c r="A6" s="4">
        <v>1888</v>
      </c>
      <c r="B6" s="1">
        <v>444</v>
      </c>
      <c r="C6" s="1">
        <v>876</v>
      </c>
      <c r="D6" s="1">
        <v>220</v>
      </c>
      <c r="E6" s="1">
        <v>458</v>
      </c>
      <c r="F6" s="3">
        <f t="shared" si="0"/>
        <v>1998</v>
      </c>
      <c r="G6" s="2">
        <f t="shared" si="2"/>
        <v>1871</v>
      </c>
      <c r="H6" s="2"/>
      <c r="I6" s="2"/>
      <c r="J6" s="2"/>
      <c r="K6" s="1">
        <f t="shared" si="1"/>
        <v>876</v>
      </c>
      <c r="L6" s="1">
        <f t="shared" si="3"/>
        <v>817.66666666666663</v>
      </c>
      <c r="M6" s="1"/>
    </row>
    <row r="7" spans="1:13" x14ac:dyDescent="0.25">
      <c r="A7" s="4">
        <v>1889</v>
      </c>
      <c r="B7" s="1">
        <v>234</v>
      </c>
      <c r="C7" s="1">
        <v>634</v>
      </c>
      <c r="D7" s="1">
        <v>147</v>
      </c>
      <c r="E7" s="1">
        <v>479</v>
      </c>
      <c r="F7" s="3">
        <f t="shared" si="0"/>
        <v>1494</v>
      </c>
      <c r="G7" s="2">
        <f t="shared" si="2"/>
        <v>1780</v>
      </c>
      <c r="H7" s="2"/>
      <c r="I7" s="2"/>
      <c r="J7" s="2">
        <f>SUM(F3:F12)/10</f>
        <v>1981.6</v>
      </c>
      <c r="K7" s="1">
        <f t="shared" si="1"/>
        <v>634</v>
      </c>
      <c r="L7" s="1">
        <f t="shared" si="3"/>
        <v>775</v>
      </c>
      <c r="M7" s="1">
        <f>SUM(K3:K12)/COUNT(K3:K12)</f>
        <v>828.9</v>
      </c>
    </row>
    <row r="8" spans="1:13" x14ac:dyDescent="0.25">
      <c r="A8" s="4">
        <v>1890</v>
      </c>
      <c r="B8" s="1">
        <v>289</v>
      </c>
      <c r="C8" s="1">
        <v>815</v>
      </c>
      <c r="D8" s="1">
        <v>225</v>
      </c>
      <c r="E8" s="1">
        <v>519</v>
      </c>
      <c r="F8" s="3">
        <f t="shared" si="0"/>
        <v>1848</v>
      </c>
      <c r="G8" s="2">
        <f t="shared" si="2"/>
        <v>1563.6666666666667</v>
      </c>
      <c r="H8" s="2">
        <f t="shared" ref="H8:H14" si="4">SUM(F3:F8)/6</f>
        <v>1809.8333333333333</v>
      </c>
      <c r="I8" s="2"/>
      <c r="J8" s="2">
        <f t="shared" ref="J8:J31" si="5">SUM(F4:F13)/10</f>
        <v>2098.1999999999998</v>
      </c>
      <c r="K8" s="1">
        <f t="shared" si="1"/>
        <v>815</v>
      </c>
      <c r="L8" s="1">
        <f t="shared" si="3"/>
        <v>667.33333333333337</v>
      </c>
      <c r="M8" s="1">
        <f t="shared" ref="M8:M31" si="6">SUM(K4:K13)/COUNT(K4:K13)</f>
        <v>841.1</v>
      </c>
    </row>
    <row r="9" spans="1:13" x14ac:dyDescent="0.25">
      <c r="A9" s="4">
        <v>1891</v>
      </c>
      <c r="B9" s="1">
        <v>215</v>
      </c>
      <c r="C9" s="1">
        <v>553</v>
      </c>
      <c r="D9" s="1">
        <v>187</v>
      </c>
      <c r="E9" s="1">
        <v>394</v>
      </c>
      <c r="F9" s="3">
        <f t="shared" si="0"/>
        <v>1349</v>
      </c>
      <c r="G9" s="2">
        <f t="shared" si="2"/>
        <v>1744</v>
      </c>
      <c r="H9" s="2">
        <f t="shared" si="4"/>
        <v>1752.5</v>
      </c>
      <c r="I9" s="2"/>
      <c r="J9" s="2">
        <f t="shared" si="5"/>
        <v>2222.1</v>
      </c>
      <c r="K9" s="1">
        <f t="shared" si="1"/>
        <v>553</v>
      </c>
      <c r="L9" s="1">
        <f t="shared" si="3"/>
        <v>698</v>
      </c>
      <c r="M9" s="1">
        <f t="shared" si="6"/>
        <v>858.3</v>
      </c>
    </row>
    <row r="10" spans="1:13" x14ac:dyDescent="0.25">
      <c r="A10" s="4">
        <v>1892</v>
      </c>
      <c r="B10" s="1">
        <v>358</v>
      </c>
      <c r="C10" s="1">
        <v>726</v>
      </c>
      <c r="D10" s="1">
        <v>235</v>
      </c>
      <c r="E10" s="1">
        <v>716</v>
      </c>
      <c r="F10" s="3">
        <f t="shared" si="0"/>
        <v>2035</v>
      </c>
      <c r="G10" s="2">
        <f t="shared" si="2"/>
        <v>2061.3333333333335</v>
      </c>
      <c r="H10" s="2">
        <f t="shared" si="4"/>
        <v>1807.5</v>
      </c>
      <c r="I10" s="2"/>
      <c r="J10" s="2">
        <f t="shared" si="5"/>
        <v>2260.6</v>
      </c>
      <c r="K10" s="1">
        <f t="shared" si="1"/>
        <v>726</v>
      </c>
      <c r="L10" s="1">
        <f t="shared" si="3"/>
        <v>737.66666666666663</v>
      </c>
      <c r="M10" s="1">
        <f t="shared" si="6"/>
        <v>839.7</v>
      </c>
    </row>
    <row r="11" spans="1:13" x14ac:dyDescent="0.25">
      <c r="A11" s="4">
        <v>1893</v>
      </c>
      <c r="B11" s="1">
        <v>581</v>
      </c>
      <c r="C11" s="1">
        <v>934</v>
      </c>
      <c r="D11" s="1">
        <v>436</v>
      </c>
      <c r="E11" s="1">
        <v>849</v>
      </c>
      <c r="F11" s="3">
        <f t="shared" si="0"/>
        <v>2800</v>
      </c>
      <c r="G11" s="2">
        <f t="shared" si="2"/>
        <v>2536</v>
      </c>
      <c r="H11" s="2">
        <f t="shared" si="4"/>
        <v>1920.6666666666667</v>
      </c>
      <c r="I11" s="2"/>
      <c r="J11" s="2">
        <f t="shared" si="5"/>
        <v>2360.1</v>
      </c>
      <c r="K11" s="1">
        <f t="shared" si="1"/>
        <v>934</v>
      </c>
      <c r="L11" s="1">
        <f t="shared" si="3"/>
        <v>923.33333333333337</v>
      </c>
      <c r="M11" s="1">
        <f t="shared" si="6"/>
        <v>841.9</v>
      </c>
    </row>
    <row r="12" spans="1:13" x14ac:dyDescent="0.25">
      <c r="A12" s="4">
        <v>1894</v>
      </c>
      <c r="B12" s="1">
        <v>565</v>
      </c>
      <c r="C12" s="1">
        <v>1110</v>
      </c>
      <c r="D12" s="1">
        <v>348</v>
      </c>
      <c r="E12" s="1">
        <v>750</v>
      </c>
      <c r="F12" s="3">
        <f t="shared" si="0"/>
        <v>2773</v>
      </c>
      <c r="G12" s="2">
        <f t="shared" si="2"/>
        <v>2810.6666666666665</v>
      </c>
      <c r="H12" s="2">
        <f t="shared" si="4"/>
        <v>2049.8333333333335</v>
      </c>
      <c r="I12" s="2"/>
      <c r="J12" s="2">
        <f t="shared" si="5"/>
        <v>2523.4</v>
      </c>
      <c r="K12" s="1">
        <f t="shared" si="1"/>
        <v>1110</v>
      </c>
      <c r="L12" s="1">
        <f t="shared" si="3"/>
        <v>1015.3333333333334</v>
      </c>
      <c r="M12" s="1">
        <f t="shared" si="6"/>
        <v>894</v>
      </c>
    </row>
    <row r="13" spans="1:13" x14ac:dyDescent="0.25">
      <c r="A13" s="4">
        <v>1895</v>
      </c>
      <c r="B13" s="1">
        <v>515</v>
      </c>
      <c r="C13" s="1">
        <v>1002</v>
      </c>
      <c r="D13" s="1">
        <v>281</v>
      </c>
      <c r="E13" s="1">
        <v>1061</v>
      </c>
      <c r="F13" s="3">
        <f t="shared" si="0"/>
        <v>2859</v>
      </c>
      <c r="G13" s="2">
        <f t="shared" si="2"/>
        <v>2858.6666666666665</v>
      </c>
      <c r="H13" s="2">
        <f t="shared" si="4"/>
        <v>2277.3333333333335</v>
      </c>
      <c r="I13" s="2"/>
      <c r="J13" s="2">
        <f t="shared" si="5"/>
        <v>2671.3</v>
      </c>
      <c r="K13" s="1">
        <f t="shared" si="1"/>
        <v>1002</v>
      </c>
      <c r="L13" s="1">
        <f t="shared" si="3"/>
        <v>1034</v>
      </c>
      <c r="M13" s="1">
        <f t="shared" si="6"/>
        <v>930.8</v>
      </c>
    </row>
    <row r="14" spans="1:13" x14ac:dyDescent="0.25">
      <c r="A14" s="4">
        <v>1896</v>
      </c>
      <c r="B14" s="1">
        <v>527</v>
      </c>
      <c r="C14" s="1">
        <v>990</v>
      </c>
      <c r="D14" s="1">
        <v>276</v>
      </c>
      <c r="E14" s="1">
        <v>1151</v>
      </c>
      <c r="F14" s="3">
        <f t="shared" si="0"/>
        <v>2944</v>
      </c>
      <c r="G14" s="2">
        <f t="shared" si="2"/>
        <v>2769.6666666666665</v>
      </c>
      <c r="H14" s="2">
        <f t="shared" si="4"/>
        <v>2460</v>
      </c>
      <c r="I14" s="2"/>
      <c r="J14" s="2">
        <f t="shared" si="5"/>
        <v>2826.3</v>
      </c>
      <c r="K14" s="1">
        <f t="shared" si="1"/>
        <v>990</v>
      </c>
      <c r="L14" s="1">
        <f t="shared" si="3"/>
        <v>916.33333333333337</v>
      </c>
      <c r="M14" s="1">
        <f t="shared" si="6"/>
        <v>968</v>
      </c>
    </row>
    <row r="15" spans="1:13" x14ac:dyDescent="0.25">
      <c r="A15" s="4">
        <v>1897</v>
      </c>
      <c r="B15" s="1">
        <v>386</v>
      </c>
      <c r="C15" s="1">
        <v>757</v>
      </c>
      <c r="D15" s="1">
        <v>289</v>
      </c>
      <c r="E15" s="1">
        <v>1074</v>
      </c>
      <c r="F15" s="3">
        <f t="shared" si="0"/>
        <v>2506</v>
      </c>
      <c r="G15" s="2">
        <f t="shared" si="2"/>
        <v>2814.3333333333335</v>
      </c>
      <c r="H15" s="2">
        <f>SUM(F10:F15)/6</f>
        <v>2652.8333333333335</v>
      </c>
      <c r="I15" s="2"/>
      <c r="J15" s="2">
        <f t="shared" si="5"/>
        <v>3003.9</v>
      </c>
      <c r="K15" s="1">
        <f t="shared" si="1"/>
        <v>757</v>
      </c>
      <c r="L15" s="1">
        <f t="shared" si="3"/>
        <v>881.66666666666663</v>
      </c>
      <c r="M15" s="1">
        <f t="shared" si="6"/>
        <v>1013.7</v>
      </c>
    </row>
    <row r="16" spans="1:13" x14ac:dyDescent="0.25">
      <c r="A16" s="4">
        <v>1898</v>
      </c>
      <c r="B16" s="1">
        <v>597</v>
      </c>
      <c r="C16" s="1">
        <v>898</v>
      </c>
      <c r="D16" s="1">
        <v>352</v>
      </c>
      <c r="E16" s="1">
        <v>1146</v>
      </c>
      <c r="F16" s="3">
        <f t="shared" si="0"/>
        <v>2993</v>
      </c>
      <c r="G16" s="2">
        <f t="shared" si="2"/>
        <v>2875.3333333333335</v>
      </c>
      <c r="H16" s="2">
        <f t="shared" ref="H16:H31" si="7">SUM(F11:F16)/6</f>
        <v>2812.5</v>
      </c>
      <c r="I16" s="2"/>
      <c r="J16" s="2">
        <f t="shared" si="5"/>
        <v>3088</v>
      </c>
      <c r="K16" s="1">
        <f t="shared" si="1"/>
        <v>898</v>
      </c>
      <c r="L16" s="1">
        <f t="shared" si="3"/>
        <v>936.66666666666663</v>
      </c>
      <c r="M16" s="1">
        <f t="shared" si="6"/>
        <v>1036.3</v>
      </c>
    </row>
    <row r="17" spans="1:13" x14ac:dyDescent="0.25">
      <c r="A17" s="4">
        <v>1899</v>
      </c>
      <c r="B17" s="1">
        <v>562</v>
      </c>
      <c r="C17" s="1">
        <v>1155</v>
      </c>
      <c r="D17" s="1">
        <v>240</v>
      </c>
      <c r="E17" s="1">
        <v>1170</v>
      </c>
      <c r="F17" s="3">
        <f t="shared" si="0"/>
        <v>3127</v>
      </c>
      <c r="G17" s="2">
        <f t="shared" si="2"/>
        <v>3149</v>
      </c>
      <c r="H17" s="2">
        <f t="shared" si="7"/>
        <v>2867</v>
      </c>
      <c r="I17" s="2"/>
      <c r="J17" s="2">
        <f t="shared" si="5"/>
        <v>3197.8</v>
      </c>
      <c r="K17" s="1">
        <f t="shared" si="1"/>
        <v>1155</v>
      </c>
      <c r="L17" s="1">
        <f t="shared" si="3"/>
        <v>1078.6666666666667</v>
      </c>
      <c r="M17" s="1">
        <f t="shared" si="6"/>
        <v>1058.2</v>
      </c>
    </row>
    <row r="18" spans="1:13" x14ac:dyDescent="0.25">
      <c r="A18" s="4">
        <v>1900</v>
      </c>
      <c r="B18" s="1">
        <v>563</v>
      </c>
      <c r="C18" s="1">
        <v>1183</v>
      </c>
      <c r="D18" s="1">
        <v>261</v>
      </c>
      <c r="E18" s="1">
        <v>1320</v>
      </c>
      <c r="F18" s="3">
        <f t="shared" ref="F11:F31" si="8">SUM(B18:E18)</f>
        <v>3327</v>
      </c>
      <c r="G18" s="2">
        <f t="shared" si="2"/>
        <v>3117.6666666666665</v>
      </c>
      <c r="H18" s="2">
        <f t="shared" si="7"/>
        <v>2959.3333333333335</v>
      </c>
      <c r="I18" s="2"/>
      <c r="J18" s="2">
        <f t="shared" si="5"/>
        <v>3272.7</v>
      </c>
      <c r="K18" s="1">
        <f t="shared" si="1"/>
        <v>1183</v>
      </c>
      <c r="L18" s="1">
        <f t="shared" si="3"/>
        <v>1087.6666666666667</v>
      </c>
      <c r="M18" s="1">
        <f t="shared" si="6"/>
        <v>1050.5999999999999</v>
      </c>
    </row>
    <row r="19" spans="1:13" x14ac:dyDescent="0.25">
      <c r="A19" s="4">
        <v>1901</v>
      </c>
      <c r="B19" s="1">
        <v>570</v>
      </c>
      <c r="C19" s="1">
        <v>925</v>
      </c>
      <c r="D19" s="1">
        <v>252</v>
      </c>
      <c r="E19" s="1">
        <v>1152</v>
      </c>
      <c r="F19" s="3">
        <f t="shared" si="8"/>
        <v>2899</v>
      </c>
      <c r="G19" s="2">
        <f t="shared" si="2"/>
        <v>3345.6666666666665</v>
      </c>
      <c r="H19" s="2">
        <f t="shared" si="7"/>
        <v>2966</v>
      </c>
      <c r="I19" s="2"/>
      <c r="J19" s="2">
        <f t="shared" si="5"/>
        <v>3285.8</v>
      </c>
      <c r="K19" s="1">
        <f t="shared" si="1"/>
        <v>925</v>
      </c>
      <c r="L19" s="1">
        <f t="shared" si="3"/>
        <v>1097</v>
      </c>
      <c r="M19" s="1">
        <f t="shared" si="6"/>
        <v>1033.3</v>
      </c>
    </row>
    <row r="20" spans="1:13" x14ac:dyDescent="0.25">
      <c r="A20" s="4">
        <v>1902</v>
      </c>
      <c r="B20" s="1">
        <v>857</v>
      </c>
      <c r="C20" s="1">
        <v>1183</v>
      </c>
      <c r="D20" s="1">
        <v>387</v>
      </c>
      <c r="E20" s="1">
        <v>1384</v>
      </c>
      <c r="F20" s="3">
        <f t="shared" si="8"/>
        <v>3811</v>
      </c>
      <c r="G20" s="2">
        <f t="shared" si="2"/>
        <v>3450.3333333333335</v>
      </c>
      <c r="H20" s="2">
        <f t="shared" si="7"/>
        <v>3110.5</v>
      </c>
      <c r="I20" s="2"/>
      <c r="J20" s="2">
        <f t="shared" si="5"/>
        <v>3385.7</v>
      </c>
      <c r="K20" s="1">
        <f t="shared" si="1"/>
        <v>1183</v>
      </c>
      <c r="L20" s="1">
        <f t="shared" si="3"/>
        <v>1089.3333333333333</v>
      </c>
      <c r="M20" s="1">
        <f t="shared" si="6"/>
        <v>1057.8</v>
      </c>
    </row>
    <row r="21" spans="1:13" x14ac:dyDescent="0.25">
      <c r="A21" s="4">
        <v>1903</v>
      </c>
      <c r="B21" s="1">
        <v>870</v>
      </c>
      <c r="C21" s="1">
        <v>1160</v>
      </c>
      <c r="D21" s="1">
        <v>409</v>
      </c>
      <c r="E21" s="1">
        <v>1202</v>
      </c>
      <c r="F21" s="3">
        <f t="shared" si="8"/>
        <v>3641</v>
      </c>
      <c r="G21" s="2">
        <f t="shared" si="2"/>
        <v>3774.3333333333335</v>
      </c>
      <c r="H21" s="2">
        <f t="shared" si="7"/>
        <v>3299.6666666666665</v>
      </c>
      <c r="I21" s="2"/>
      <c r="J21" s="2">
        <f t="shared" si="5"/>
        <v>3450.9</v>
      </c>
      <c r="K21" s="1">
        <f t="shared" si="1"/>
        <v>1160</v>
      </c>
      <c r="L21" s="1">
        <f t="shared" si="3"/>
        <v>1224</v>
      </c>
      <c r="M21" s="1">
        <f t="shared" si="6"/>
        <v>1066.3</v>
      </c>
    </row>
    <row r="22" spans="1:13" x14ac:dyDescent="0.25">
      <c r="A22" s="4">
        <v>1904</v>
      </c>
      <c r="B22" s="1">
        <v>940</v>
      </c>
      <c r="C22" s="1">
        <v>1329</v>
      </c>
      <c r="D22" s="1">
        <v>391</v>
      </c>
      <c r="E22" s="1">
        <v>1211</v>
      </c>
      <c r="F22" s="3">
        <f t="shared" si="8"/>
        <v>3871</v>
      </c>
      <c r="G22" s="2">
        <f t="shared" si="2"/>
        <v>3706.6666666666665</v>
      </c>
      <c r="H22" s="2">
        <f t="shared" si="7"/>
        <v>3446</v>
      </c>
      <c r="I22" s="2"/>
      <c r="J22" s="2">
        <f t="shared" si="5"/>
        <v>3586.1</v>
      </c>
      <c r="K22" s="1">
        <f t="shared" si="1"/>
        <v>1329</v>
      </c>
      <c r="L22" s="1">
        <f t="shared" si="3"/>
        <v>1138.3333333333333</v>
      </c>
      <c r="M22" s="1">
        <f t="shared" si="6"/>
        <v>1064.5</v>
      </c>
    </row>
    <row r="23" spans="1:13" x14ac:dyDescent="0.25">
      <c r="A23" s="4">
        <v>1905</v>
      </c>
      <c r="B23" s="1">
        <v>877</v>
      </c>
      <c r="C23" s="1">
        <v>926</v>
      </c>
      <c r="D23" s="1">
        <v>387</v>
      </c>
      <c r="E23" s="1">
        <v>1418</v>
      </c>
      <c r="F23" s="3">
        <f t="shared" si="8"/>
        <v>3608</v>
      </c>
      <c r="G23" s="2">
        <f t="shared" si="2"/>
        <v>3518</v>
      </c>
      <c r="H23" s="2">
        <f t="shared" si="7"/>
        <v>3526.1666666666665</v>
      </c>
      <c r="I23" s="2"/>
      <c r="J23" s="2">
        <f t="shared" si="5"/>
        <v>3724.4</v>
      </c>
      <c r="K23" s="1">
        <f t="shared" si="1"/>
        <v>926</v>
      </c>
      <c r="L23" s="1">
        <f t="shared" si="3"/>
        <v>1024</v>
      </c>
      <c r="M23" s="1">
        <f t="shared" si="6"/>
        <v>1060.3</v>
      </c>
    </row>
    <row r="24" spans="1:13" x14ac:dyDescent="0.25">
      <c r="A24" s="4">
        <v>1906</v>
      </c>
      <c r="B24" s="1">
        <v>668</v>
      </c>
      <c r="C24" s="1">
        <v>817</v>
      </c>
      <c r="D24" s="1">
        <v>332</v>
      </c>
      <c r="E24" s="1">
        <v>1258</v>
      </c>
      <c r="F24" s="3">
        <f t="shared" si="8"/>
        <v>3075</v>
      </c>
      <c r="G24" s="2">
        <f t="shared" si="2"/>
        <v>3396</v>
      </c>
      <c r="H24" s="2">
        <f t="shared" si="7"/>
        <v>3484.1666666666665</v>
      </c>
      <c r="I24" s="2"/>
      <c r="J24" s="2">
        <f t="shared" si="5"/>
        <v>3806.8</v>
      </c>
      <c r="K24" s="1">
        <f t="shared" si="1"/>
        <v>817</v>
      </c>
      <c r="L24" s="1">
        <f t="shared" si="3"/>
        <v>915</v>
      </c>
      <c r="M24" s="1">
        <f t="shared" si="6"/>
        <v>1063.0999999999999</v>
      </c>
    </row>
    <row r="25" spans="1:13" x14ac:dyDescent="0.25">
      <c r="A25" s="4">
        <v>1907</v>
      </c>
      <c r="B25" s="1">
        <v>706</v>
      </c>
      <c r="C25" s="1">
        <v>1002</v>
      </c>
      <c r="D25" s="1">
        <v>395</v>
      </c>
      <c r="E25" s="1">
        <v>1402</v>
      </c>
      <c r="F25" s="3">
        <f t="shared" si="8"/>
        <v>3505</v>
      </c>
      <c r="G25" s="2">
        <f t="shared" si="2"/>
        <v>3408.3333333333335</v>
      </c>
      <c r="H25" s="2">
        <f t="shared" si="7"/>
        <v>3585.1666666666665</v>
      </c>
      <c r="I25" s="2"/>
      <c r="J25" s="2">
        <f t="shared" ref="J25:J26" si="9">SUM(F21:F30)/COUNT(F21:F30)</f>
        <v>3921.5</v>
      </c>
      <c r="K25" s="1">
        <f t="shared" si="1"/>
        <v>1002</v>
      </c>
      <c r="L25" s="1">
        <f t="shared" si="3"/>
        <v>934</v>
      </c>
      <c r="M25" s="1">
        <f t="shared" si="6"/>
        <v>1082.5999999999999</v>
      </c>
    </row>
    <row r="26" spans="1:13" x14ac:dyDescent="0.25">
      <c r="A26" s="4">
        <v>1908</v>
      </c>
      <c r="B26" s="1">
        <v>798</v>
      </c>
      <c r="C26" s="1">
        <v>983</v>
      </c>
      <c r="D26" s="1">
        <v>427</v>
      </c>
      <c r="E26" s="1">
        <v>1437</v>
      </c>
      <c r="F26" s="3">
        <f t="shared" si="8"/>
        <v>3645</v>
      </c>
      <c r="G26" s="2">
        <f t="shared" si="2"/>
        <v>3876.3333333333335</v>
      </c>
      <c r="H26" s="2">
        <f t="shared" si="7"/>
        <v>3557.5</v>
      </c>
      <c r="I26" s="2"/>
      <c r="J26" s="2">
        <f>SUM(F22:F31)/COUNT(F22:F31)</f>
        <v>4081.5</v>
      </c>
      <c r="K26" s="1">
        <f t="shared" si="1"/>
        <v>983</v>
      </c>
      <c r="L26" s="1">
        <f t="shared" si="3"/>
        <v>1040.6666666666667</v>
      </c>
      <c r="M26" s="1">
        <f t="shared" si="6"/>
        <v>1099.9000000000001</v>
      </c>
    </row>
    <row r="27" spans="1:13" x14ac:dyDescent="0.25">
      <c r="A27" s="4">
        <v>1909</v>
      </c>
      <c r="B27" s="1">
        <v>1145</v>
      </c>
      <c r="C27" s="1">
        <v>1137</v>
      </c>
      <c r="D27" s="1">
        <v>566</v>
      </c>
      <c r="E27" s="1">
        <v>1631</v>
      </c>
      <c r="F27" s="3">
        <f t="shared" si="8"/>
        <v>4479</v>
      </c>
      <c r="G27" s="2">
        <f t="shared" si="2"/>
        <v>4278</v>
      </c>
      <c r="H27" s="2">
        <f t="shared" si="7"/>
        <v>3697.1666666666665</v>
      </c>
      <c r="I27" s="2"/>
      <c r="J27" s="2">
        <f>SUM(F23:F32)/COUNT(F23:F32)</f>
        <v>4104.8888888888887</v>
      </c>
      <c r="K27" s="1">
        <f t="shared" si="1"/>
        <v>1137</v>
      </c>
      <c r="L27" s="1">
        <f t="shared" si="3"/>
        <v>1087</v>
      </c>
      <c r="M27" s="1">
        <f t="shared" si="6"/>
        <v>1074.4444444444443</v>
      </c>
    </row>
    <row r="28" spans="1:13" x14ac:dyDescent="0.25">
      <c r="A28" s="4">
        <v>1910</v>
      </c>
      <c r="B28" s="1">
        <v>1189</v>
      </c>
      <c r="C28" s="1">
        <v>1141</v>
      </c>
      <c r="D28" s="1">
        <v>554</v>
      </c>
      <c r="E28" s="1">
        <v>1826</v>
      </c>
      <c r="F28" s="3">
        <f t="shared" si="8"/>
        <v>4710</v>
      </c>
      <c r="G28" s="2">
        <f t="shared" si="2"/>
        <v>4304</v>
      </c>
      <c r="H28" s="2">
        <f t="shared" si="7"/>
        <v>3837</v>
      </c>
      <c r="I28" s="2"/>
      <c r="J28" s="2">
        <f>SUM(F24:F33)/COUNT(F24:F33)</f>
        <v>4167</v>
      </c>
      <c r="K28" s="1">
        <f t="shared" si="1"/>
        <v>1141</v>
      </c>
      <c r="L28" s="1">
        <f t="shared" si="3"/>
        <v>1077</v>
      </c>
      <c r="M28" s="1">
        <f t="shared" si="6"/>
        <v>1093</v>
      </c>
    </row>
    <row r="29" spans="1:13" x14ac:dyDescent="0.25">
      <c r="A29" s="4">
        <v>1911</v>
      </c>
      <c r="B29" s="1">
        <v>758</v>
      </c>
      <c r="C29" s="1">
        <v>953</v>
      </c>
      <c r="D29" s="1">
        <v>482</v>
      </c>
      <c r="E29" s="1">
        <v>1530</v>
      </c>
      <c r="F29" s="3">
        <f t="shared" si="8"/>
        <v>3723</v>
      </c>
      <c r="G29" s="2">
        <f t="shared" si="2"/>
        <v>4463.666666666667</v>
      </c>
      <c r="H29" s="2">
        <f t="shared" si="7"/>
        <v>3856.1666666666665</v>
      </c>
      <c r="I29" s="2"/>
      <c r="J29" s="2">
        <f>SUM(F25:F34)/7</f>
        <v>4323</v>
      </c>
      <c r="K29" s="1">
        <f t="shared" si="1"/>
        <v>953</v>
      </c>
      <c r="L29" s="1">
        <f t="shared" si="3"/>
        <v>1157.3333333333333</v>
      </c>
      <c r="M29" s="1">
        <f t="shared" si="6"/>
        <v>1132.4285714285713</v>
      </c>
    </row>
    <row r="30" spans="1:13" x14ac:dyDescent="0.25">
      <c r="A30" s="4">
        <v>1912</v>
      </c>
      <c r="B30" s="1">
        <v>1148</v>
      </c>
      <c r="C30" s="1">
        <v>1378</v>
      </c>
      <c r="D30" s="1">
        <v>574</v>
      </c>
      <c r="E30" s="1">
        <v>1858</v>
      </c>
      <c r="F30" s="3">
        <f t="shared" si="8"/>
        <v>4958</v>
      </c>
      <c r="G30" s="2">
        <f t="shared" si="2"/>
        <v>4640.666666666667</v>
      </c>
      <c r="H30" s="2">
        <f t="shared" si="7"/>
        <v>4170</v>
      </c>
      <c r="I30" s="2"/>
      <c r="J30" s="2">
        <f>SUM(F26:F35)/6</f>
        <v>4459.333333333333</v>
      </c>
      <c r="K30" s="1">
        <f t="shared" si="1"/>
        <v>1378</v>
      </c>
      <c r="L30" s="1">
        <f t="shared" si="3"/>
        <v>1221.3333333333333</v>
      </c>
      <c r="M30" s="1">
        <f t="shared" si="6"/>
        <v>1154.1666666666667</v>
      </c>
    </row>
    <row r="31" spans="1:13" x14ac:dyDescent="0.25">
      <c r="A31" s="4">
        <v>1913</v>
      </c>
      <c r="B31" s="1">
        <v>1489</v>
      </c>
      <c r="C31" s="1">
        <v>1333</v>
      </c>
      <c r="D31" s="1">
        <v>718</v>
      </c>
      <c r="E31" s="1">
        <v>1701</v>
      </c>
      <c r="F31" s="3">
        <f t="shared" si="8"/>
        <v>5241</v>
      </c>
      <c r="G31" s="2">
        <f>SUM(F30:F31)/2</f>
        <v>5099.5</v>
      </c>
      <c r="H31" s="2">
        <f t="shared" si="7"/>
        <v>4459.333333333333</v>
      </c>
      <c r="I31" s="2"/>
      <c r="J31" s="2">
        <f>SUM(F27:F31)/5</f>
        <v>4622.2</v>
      </c>
      <c r="K31" s="1">
        <f t="shared" si="1"/>
        <v>1333</v>
      </c>
      <c r="L31" s="1">
        <f t="shared" si="3"/>
        <v>1355.5</v>
      </c>
      <c r="M31" s="1">
        <f t="shared" si="6"/>
        <v>1188.4000000000001</v>
      </c>
    </row>
  </sheetData>
  <mergeCells count="8">
    <mergeCell ref="K1:M1"/>
    <mergeCell ref="F1:F2"/>
    <mergeCell ref="G1:J1"/>
    <mergeCell ref="A1:A2"/>
    <mergeCell ref="B1:B2"/>
    <mergeCell ref="C1:C2"/>
    <mergeCell ref="D1:D2"/>
    <mergeCell ref="E1:E2"/>
  </mergeCells>
  <pageMargins left="0.7" right="0.7" top="0.75" bottom="0.75" header="0.3" footer="0.3"/>
  <ignoredErrors>
    <ignoredError sqref="F3:F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Сумма</vt:lpstr>
      <vt:lpstr>Рожь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Вапав</dc:creator>
  <cp:lastModifiedBy>Вапав</cp:lastModifiedBy>
  <dcterms:created xsi:type="dcterms:W3CDTF">2022-01-13T00:29:05Z</dcterms:created>
  <dcterms:modified xsi:type="dcterms:W3CDTF">2022-04-16T10:00:40Z</dcterms:modified>
</cp:coreProperties>
</file>